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inahallis/Documents/Dauntless Endeavors/"/>
    </mc:Choice>
  </mc:AlternateContent>
  <xr:revisionPtr revIDLastSave="0" documentId="13_ncr:1_{FCAEABD0-4FB7-8947-8001-FB97002FAC80}" xr6:coauthVersionLast="47" xr6:coauthVersionMax="47" xr10:uidLastSave="{00000000-0000-0000-0000-000000000000}"/>
  <bookViews>
    <workbookView xWindow="0" yWindow="500" windowWidth="27580" windowHeight="17500" tabRatio="500" xr2:uid="{00000000-000D-0000-FFFF-FFFF00000000}"/>
  </bookViews>
  <sheets>
    <sheet name="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4" i="1" l="1"/>
  <c r="J50" i="1"/>
  <c r="D63" i="1" s="1"/>
  <c r="D61" i="1"/>
  <c r="D57" i="1"/>
  <c r="D56" i="1"/>
  <c r="C31" i="1"/>
  <c r="C30" i="1"/>
  <c r="C29" i="1"/>
  <c r="C28" i="1"/>
  <c r="C27" i="1"/>
  <c r="C26" i="1"/>
  <c r="C25" i="1"/>
  <c r="C24" i="1"/>
  <c r="C23" i="1"/>
  <c r="F22" i="1"/>
  <c r="C22" i="1"/>
  <c r="F21" i="1"/>
  <c r="C21" i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2" i="1"/>
  <c r="C12" i="1"/>
  <c r="F11" i="1"/>
  <c r="C11" i="1"/>
  <c r="C10" i="1"/>
  <c r="C9" i="1"/>
  <c r="C8" i="1"/>
  <c r="C7" i="1"/>
  <c r="C6" i="1"/>
  <c r="G52" i="1" l="1"/>
  <c r="D60" i="1"/>
  <c r="D62" i="1"/>
  <c r="D58" i="1" l="1"/>
  <c r="G53" i="1"/>
  <c r="D59" i="1" s="1"/>
</calcChain>
</file>

<file path=xl/sharedStrings.xml><?xml version="1.0" encoding="utf-8"?>
<sst xmlns="http://schemas.openxmlformats.org/spreadsheetml/2006/main" count="47" uniqueCount="37">
  <si>
    <t>Pin Gauges</t>
  </si>
  <si>
    <t xml:space="preserve">Nominal </t>
  </si>
  <si>
    <t xml:space="preserve">Measured </t>
  </si>
  <si>
    <t>Diameter</t>
  </si>
  <si>
    <t>Radius</t>
  </si>
  <si>
    <t>Pin OAL</t>
  </si>
  <si>
    <t>Protrusion</t>
  </si>
  <si>
    <t>Depth</t>
  </si>
  <si>
    <t>No Entry</t>
  </si>
  <si>
    <t>Pass Thru</t>
  </si>
  <si>
    <t>Slope =</t>
  </si>
  <si>
    <t>bore diameter =</t>
  </si>
  <si>
    <t xml:space="preserve">Intercept = </t>
  </si>
  <si>
    <t xml:space="preserve">X intercept = </t>
  </si>
  <si>
    <t xml:space="preserve">Y intercept = </t>
  </si>
  <si>
    <t>Dwg DIM</t>
  </si>
  <si>
    <t xml:space="preserve">Body Angle = </t>
  </si>
  <si>
    <t>degrees</t>
  </si>
  <si>
    <t>A</t>
  </si>
  <si>
    <t>Body Diameter (begin) =</t>
  </si>
  <si>
    <t>inches</t>
  </si>
  <si>
    <t>B</t>
  </si>
  <si>
    <t>Throat Location (begin) =</t>
  </si>
  <si>
    <t>C</t>
  </si>
  <si>
    <t xml:space="preserve"> </t>
  </si>
  <si>
    <t xml:space="preserve">Throat Diameter (begin) = </t>
  </si>
  <si>
    <t>D</t>
  </si>
  <si>
    <t xml:space="preserve">Throat Angle = </t>
  </si>
  <si>
    <t>E</t>
  </si>
  <si>
    <t>Bore Diameter =</t>
  </si>
  <si>
    <t>F</t>
  </si>
  <si>
    <t>Bore Location (begin) =</t>
  </si>
  <si>
    <t>G</t>
  </si>
  <si>
    <t>Loc. @  0.222" Datum Diameter (Jump) =</t>
  </si>
  <si>
    <t>Case Mouth Diameter @ .57 =</t>
  </si>
  <si>
    <t>Firearm Description: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</si>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</sst>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0" borderId="0" xfId="0" applyFont="1" applyAlignment="1">
      <alignment horizontal="right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4" fontId="0" fillId="0" borderId="0" xfId="0" applyNumberFormat="1" applyAlignment="1">
      <alignment horizontal="right"/>
    </xf>
    <xf numFmtId="165" fontId="1" fillId="0" borderId="0" xfId="0" applyNumberFormat="1" applyFont="1"/>
    <xf numFmtId="164" fontId="1" fillId="0" borderId="0" xfId="0" applyNumberFormat="1" applyFont="1"/>
    <xf numFmtId="0" fontId="1" fillId="0" borderId="2" xfId="0" applyFont="1" applyBorder="1"/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464752637052399"/>
          <c:y val="0.05"/>
          <c:w val="0.84539568167186696"/>
          <c:h val="0.79891683070866104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xVal>
            <c:numRef>
              <c:f>Template!$F$11:$F$22</c:f>
              <c:numCache>
                <c:formatCode>0.000</c:formatCode>
                <c:ptCount val="12"/>
                <c:pt idx="0">
                  <c:v>0.10790000000000011</c:v>
                </c:pt>
                <c:pt idx="1">
                  <c:v>0.3294999999999999</c:v>
                </c:pt>
                <c:pt idx="2">
                  <c:v>0.5282</c:v>
                </c:pt>
                <c:pt idx="3">
                  <c:v>0.70120000000000005</c:v>
                </c:pt>
                <c:pt idx="4">
                  <c:v>0.70710000000000006</c:v>
                </c:pt>
                <c:pt idx="5">
                  <c:v>0.7128000000000001</c:v>
                </c:pt>
                <c:pt idx="6">
                  <c:v>0.71940000000000004</c:v>
                </c:pt>
                <c:pt idx="7">
                  <c:v>0.72310000000000008</c:v>
                </c:pt>
                <c:pt idx="8">
                  <c:v>0.73059999999999992</c:v>
                </c:pt>
                <c:pt idx="9">
                  <c:v>0.73689999999999989</c:v>
                </c:pt>
                <c:pt idx="10">
                  <c:v>0.74200000000000021</c:v>
                </c:pt>
                <c:pt idx="11">
                  <c:v>0.75340000000000007</c:v>
                </c:pt>
              </c:numCache>
            </c:numRef>
          </c:xVal>
          <c:yVal>
            <c:numRef>
              <c:f>Template!$C$11:$C$22</c:f>
              <c:numCache>
                <c:formatCode>0.00000</c:formatCode>
                <c:ptCount val="12"/>
                <c:pt idx="0">
                  <c:v>0.1149</c:v>
                </c:pt>
                <c:pt idx="1">
                  <c:v>0.11445</c:v>
                </c:pt>
                <c:pt idx="2">
                  <c:v>0.11395</c:v>
                </c:pt>
                <c:pt idx="3">
                  <c:v>0.1134</c:v>
                </c:pt>
                <c:pt idx="4">
                  <c:v>0.1129</c:v>
                </c:pt>
                <c:pt idx="5">
                  <c:v>0.1124</c:v>
                </c:pt>
                <c:pt idx="6">
                  <c:v>0.11194999999999999</c:v>
                </c:pt>
                <c:pt idx="7">
                  <c:v>0.11144999999999999</c:v>
                </c:pt>
                <c:pt idx="8">
                  <c:v>0.1109</c:v>
                </c:pt>
                <c:pt idx="9">
                  <c:v>0.1104</c:v>
                </c:pt>
                <c:pt idx="10">
                  <c:v>0.10995000000000001</c:v>
                </c:pt>
                <c:pt idx="11">
                  <c:v>0.1094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178-7540-AAA1-DA7583D325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581096"/>
        <c:axId val="2140586376"/>
      </c:scatterChart>
      <c:valAx>
        <c:axId val="2140581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 baseline="0"/>
                  <a:t>Pin Depth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0.49531520824047898"/>
              <c:y val="0.95283018867924496"/>
            </c:manualLayout>
          </c:layout>
          <c:overlay val="0"/>
        </c:title>
        <c:numFmt formatCode="0.000" sourceLinked="1"/>
        <c:majorTickMark val="out"/>
        <c:minorTickMark val="none"/>
        <c:tickLblPos val="nextTo"/>
        <c:crossAx val="2140586376"/>
        <c:crossesAt val="-1"/>
        <c:crossBetween val="midCat"/>
      </c:valAx>
      <c:valAx>
        <c:axId val="2140586376"/>
        <c:scaling>
          <c:orientation val="minMax"/>
          <c:max val="0.25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/>
                  <a:t>Pin Radius</a:t>
                </a:r>
              </a:p>
            </c:rich>
          </c:tx>
          <c:layout>
            <c:manualLayout>
              <c:xMode val="edge"/>
              <c:yMode val="edge"/>
              <c:x val="1.8238993710691799E-2"/>
              <c:y val="0.35917814960629901"/>
            </c:manualLayout>
          </c:layout>
          <c:overlay val="0"/>
        </c:title>
        <c:numFmt formatCode="0.00000" sourceLinked="1"/>
        <c:majorTickMark val="out"/>
        <c:minorTickMark val="none"/>
        <c:tickLblPos val="nextTo"/>
        <c:crossAx val="2140581096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Body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70618703483982"/>
          <c:y val="0.180555555555556"/>
          <c:w val="0.77718261244741704"/>
          <c:h val="0.64191382327209101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20751871427030499"/>
                  <c:y val="-1.2765383493729901E-2"/>
                </c:manualLayout>
              </c:layout>
              <c:numFmt formatCode="General" sourceLinked="0"/>
            </c:trendlineLbl>
          </c:trendline>
          <c:xVal>
            <c:numRef>
              <c:f>Template!$F$11:$F$14</c:f>
              <c:numCache>
                <c:formatCode>0.000</c:formatCode>
                <c:ptCount val="4"/>
                <c:pt idx="0">
                  <c:v>0.10790000000000011</c:v>
                </c:pt>
                <c:pt idx="1">
                  <c:v>0.3294999999999999</c:v>
                </c:pt>
                <c:pt idx="2">
                  <c:v>0.5282</c:v>
                </c:pt>
                <c:pt idx="3">
                  <c:v>0.70120000000000005</c:v>
                </c:pt>
              </c:numCache>
            </c:numRef>
          </c:xVal>
          <c:yVal>
            <c:numRef>
              <c:f>Template!$C$11:$C$14</c:f>
              <c:numCache>
                <c:formatCode>0.00000</c:formatCode>
                <c:ptCount val="4"/>
                <c:pt idx="0">
                  <c:v>0.1149</c:v>
                </c:pt>
                <c:pt idx="1">
                  <c:v>0.11445</c:v>
                </c:pt>
                <c:pt idx="2">
                  <c:v>0.11395</c:v>
                </c:pt>
                <c:pt idx="3">
                  <c:v>0.1134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98-3A46-9ABF-1E63590866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640104"/>
        <c:axId val="2140645352"/>
      </c:scatterChart>
      <c:valAx>
        <c:axId val="2140640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Pin Depth</a:t>
                </a:r>
              </a:p>
            </c:rich>
          </c:tx>
          <c:overlay val="0"/>
        </c:title>
        <c:numFmt formatCode="0.000" sourceLinked="1"/>
        <c:majorTickMark val="out"/>
        <c:minorTickMark val="none"/>
        <c:tickLblPos val="nextTo"/>
        <c:crossAx val="2140645352"/>
        <c:crosses val="autoZero"/>
        <c:crossBetween val="midCat"/>
      </c:valAx>
      <c:valAx>
        <c:axId val="2140645352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Pin Radius</a:t>
                </a:r>
              </a:p>
            </c:rich>
          </c:tx>
          <c:overlay val="0"/>
        </c:title>
        <c:numFmt formatCode="0.00000" sourceLinked="1"/>
        <c:majorTickMark val="out"/>
        <c:minorTickMark val="none"/>
        <c:tickLblPos val="nextTo"/>
        <c:crossAx val="21406401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Throat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0"/>
            <c:dispEq val="0"/>
          </c:trendline>
          <c:trendline>
            <c:trendlineType val="linear"/>
            <c:dispRSqr val="1"/>
            <c:dispEq val="1"/>
            <c:trendlineLbl>
              <c:layout>
                <c:manualLayout>
                  <c:x val="-0.30964435695538101"/>
                  <c:y val="-1.6913823272091E-2"/>
                </c:manualLayout>
              </c:layout>
              <c:numFmt formatCode="General" sourceLinked="0"/>
            </c:trendlineLbl>
          </c:trendline>
          <c:xVal>
            <c:numRef>
              <c:f>Template!$F$14:$F$21</c:f>
              <c:numCache>
                <c:formatCode>0.000</c:formatCode>
                <c:ptCount val="8"/>
                <c:pt idx="0">
                  <c:v>0.70120000000000005</c:v>
                </c:pt>
                <c:pt idx="1">
                  <c:v>0.70710000000000006</c:v>
                </c:pt>
                <c:pt idx="2">
                  <c:v>0.7128000000000001</c:v>
                </c:pt>
                <c:pt idx="3">
                  <c:v>0.71940000000000004</c:v>
                </c:pt>
                <c:pt idx="4">
                  <c:v>0.72310000000000008</c:v>
                </c:pt>
                <c:pt idx="5">
                  <c:v>0.73059999999999992</c:v>
                </c:pt>
                <c:pt idx="6">
                  <c:v>0.73689999999999989</c:v>
                </c:pt>
                <c:pt idx="7">
                  <c:v>0.74200000000000021</c:v>
                </c:pt>
              </c:numCache>
            </c:numRef>
          </c:xVal>
          <c:yVal>
            <c:numRef>
              <c:f>Template!$C$14:$C$21</c:f>
              <c:numCache>
                <c:formatCode>0.00000</c:formatCode>
                <c:ptCount val="8"/>
                <c:pt idx="0">
                  <c:v>0.1134</c:v>
                </c:pt>
                <c:pt idx="1">
                  <c:v>0.1129</c:v>
                </c:pt>
                <c:pt idx="2">
                  <c:v>0.1124</c:v>
                </c:pt>
                <c:pt idx="3">
                  <c:v>0.11194999999999999</c:v>
                </c:pt>
                <c:pt idx="4">
                  <c:v>0.11144999999999999</c:v>
                </c:pt>
                <c:pt idx="5">
                  <c:v>0.1109</c:v>
                </c:pt>
                <c:pt idx="6">
                  <c:v>0.1104</c:v>
                </c:pt>
                <c:pt idx="7">
                  <c:v>0.10995000000000001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40-5E40-BD92-0CC7943E1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678952"/>
        <c:axId val="2140684200"/>
      </c:scatterChart>
      <c:valAx>
        <c:axId val="2140678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Pin Depth</a:t>
                </a:r>
              </a:p>
            </c:rich>
          </c:tx>
          <c:overlay val="0"/>
        </c:title>
        <c:numFmt formatCode="0.000" sourceLinked="1"/>
        <c:majorTickMark val="out"/>
        <c:minorTickMark val="none"/>
        <c:tickLblPos val="nextTo"/>
        <c:crossAx val="2140684200"/>
        <c:crosses val="autoZero"/>
        <c:crossBetween val="midCat"/>
      </c:valAx>
      <c:valAx>
        <c:axId val="21406842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Pin Radius</a:t>
                </a:r>
              </a:p>
            </c:rich>
          </c:tx>
          <c:overlay val="0"/>
        </c:title>
        <c:numFmt formatCode="0.00000" sourceLinked="1"/>
        <c:majorTickMark val="out"/>
        <c:minorTickMark val="none"/>
        <c:tickLblPos val="nextTo"/>
        <c:crossAx val="21406789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2540484326252"/>
          <c:y val="2.1728100393700801E-2"/>
          <c:w val="0.84854033575991705"/>
          <c:h val="0.80829183070866095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xVal>
            <c:numRef>
              <c:f>Template!$F$11:$F$22</c:f>
              <c:numCache>
                <c:formatCode>0.000</c:formatCode>
                <c:ptCount val="12"/>
                <c:pt idx="0">
                  <c:v>0.10790000000000011</c:v>
                </c:pt>
                <c:pt idx="1">
                  <c:v>0.3294999999999999</c:v>
                </c:pt>
                <c:pt idx="2">
                  <c:v>0.5282</c:v>
                </c:pt>
                <c:pt idx="3">
                  <c:v>0.70120000000000005</c:v>
                </c:pt>
                <c:pt idx="4">
                  <c:v>0.70710000000000006</c:v>
                </c:pt>
                <c:pt idx="5">
                  <c:v>0.7128000000000001</c:v>
                </c:pt>
                <c:pt idx="6">
                  <c:v>0.71940000000000004</c:v>
                </c:pt>
                <c:pt idx="7">
                  <c:v>0.72310000000000008</c:v>
                </c:pt>
                <c:pt idx="8">
                  <c:v>0.73059999999999992</c:v>
                </c:pt>
                <c:pt idx="9">
                  <c:v>0.73689999999999989</c:v>
                </c:pt>
                <c:pt idx="10">
                  <c:v>0.74200000000000021</c:v>
                </c:pt>
                <c:pt idx="11">
                  <c:v>0.75340000000000007</c:v>
                </c:pt>
              </c:numCache>
            </c:numRef>
          </c:xVal>
          <c:yVal>
            <c:numRef>
              <c:f>Template!$C$11:$C$22</c:f>
              <c:numCache>
                <c:formatCode>0.00000</c:formatCode>
                <c:ptCount val="12"/>
                <c:pt idx="0">
                  <c:v>0.1149</c:v>
                </c:pt>
                <c:pt idx="1">
                  <c:v>0.11445</c:v>
                </c:pt>
                <c:pt idx="2">
                  <c:v>0.11395</c:v>
                </c:pt>
                <c:pt idx="3">
                  <c:v>0.1134</c:v>
                </c:pt>
                <c:pt idx="4">
                  <c:v>0.1129</c:v>
                </c:pt>
                <c:pt idx="5">
                  <c:v>0.1124</c:v>
                </c:pt>
                <c:pt idx="6">
                  <c:v>0.11194999999999999</c:v>
                </c:pt>
                <c:pt idx="7">
                  <c:v>0.11144999999999999</c:v>
                </c:pt>
                <c:pt idx="8">
                  <c:v>0.1109</c:v>
                </c:pt>
                <c:pt idx="9">
                  <c:v>0.1104</c:v>
                </c:pt>
                <c:pt idx="10">
                  <c:v>0.10995000000000001</c:v>
                </c:pt>
                <c:pt idx="11">
                  <c:v>0.1094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018-4D42-ABCE-E7EDF2719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0713272"/>
        <c:axId val="2140718984"/>
      </c:scatterChart>
      <c:valAx>
        <c:axId val="2140713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/>
                  <a:t>Pin</a:t>
                </a:r>
                <a:r>
                  <a:rPr lang="en-US" sz="1200" baseline="0"/>
                  <a:t> Depth</a:t>
                </a:r>
                <a:endParaRPr lang="en-US" sz="1200"/>
              </a:p>
            </c:rich>
          </c:tx>
          <c:layout>
            <c:manualLayout>
              <c:xMode val="edge"/>
              <c:yMode val="edge"/>
              <c:x val="0.473302629624127"/>
              <c:y val="0.90595521653543298"/>
            </c:manualLayout>
          </c:layout>
          <c:overlay val="0"/>
        </c:title>
        <c:numFmt formatCode="0.000" sourceLinked="1"/>
        <c:majorTickMark val="out"/>
        <c:minorTickMark val="none"/>
        <c:tickLblPos val="nextTo"/>
        <c:crossAx val="2140718984"/>
        <c:crossesAt val="-1"/>
        <c:crossBetween val="midCat"/>
      </c:valAx>
      <c:valAx>
        <c:axId val="214071898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Pin Radius</a:t>
                </a:r>
              </a:p>
            </c:rich>
          </c:tx>
          <c:overlay val="0"/>
        </c:title>
        <c:numFmt formatCode="0.00000" sourceLinked="1"/>
        <c:majorTickMark val="out"/>
        <c:minorTickMark val="none"/>
        <c:tickLblPos val="nextTo"/>
        <c:crossAx val="2140713272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jp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330200</xdr:colOff>
      <xdr:row>3</xdr:row>
      <xdr:rowOff>25400</xdr:rowOff>
    </xdr:from>
    <xdr:to>
      <xdr:col>16</xdr:col>
      <xdr:colOff>152400</xdr:colOff>
      <xdr:row>24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508000</xdr:colOff>
      <xdr:row>32</xdr:row>
      <xdr:rowOff>0</xdr:rowOff>
    </xdr:from>
    <xdr:to>
      <xdr:col>6</xdr:col>
      <xdr:colOff>38100</xdr:colOff>
      <xdr:row>46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647700</xdr:colOff>
      <xdr:row>32</xdr:row>
      <xdr:rowOff>0</xdr:rowOff>
    </xdr:from>
    <xdr:to>
      <xdr:col>12</xdr:col>
      <xdr:colOff>266700</xdr:colOff>
      <xdr:row>46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266700</xdr:colOff>
      <xdr:row>3</xdr:row>
      <xdr:rowOff>25400</xdr:rowOff>
    </xdr:from>
    <xdr:to>
      <xdr:col>26</xdr:col>
      <xdr:colOff>88900</xdr:colOff>
      <xdr:row>24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</xdr:col>
      <xdr:colOff>749300</xdr:colOff>
      <xdr:row>53</xdr:row>
      <xdr:rowOff>41274</xdr:rowOff>
    </xdr:from>
    <xdr:to>
      <xdr:col>15</xdr:col>
      <xdr:colOff>800100</xdr:colOff>
      <xdr:row>76</xdr:row>
      <xdr:rowOff>126999</xdr:rowOff>
    </xdr:to>
    <xdr:pic>
      <xdr:nvPicPr>
        <xdr:cNvPr id="6" name="Picture 5" descr="Chmbr Dwg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9200" y="10366374"/>
          <a:ext cx="8305800" cy="446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zoomScale="80" zoomScaleNormal="80" zoomScalePageLayoutView="125" workbookViewId="0">
      <selection activeCell="N49" sqref="N49"/>
    </sheetView>
  </sheetViews>
  <sheetFormatPr baseColWidth="10" defaultRowHeight="16" x14ac:dyDescent="0.2"/>
  <cols>
    <col min="3" max="3" width="12.83203125" bestFit="1" customWidth="1"/>
  </cols>
  <sheetData>
    <row r="1" spans="1:6" s="1" customFormat="1" x14ac:dyDescent="0.2">
      <c r="B1" s="3" t="s">
        <v>35</v>
      </c>
      <c r="C1" s="10"/>
      <c r="E1" s="11" t="s">
        <v>36</v>
      </c>
      <c r="F1" s="10"/>
    </row>
    <row r="2" spans="1:6" x14ac:dyDescent="0.2">
      <c r="E2" s="2"/>
    </row>
    <row r="3" spans="1:6" x14ac:dyDescent="0.2">
      <c r="A3" s="12" t="s">
        <v>0</v>
      </c>
      <c r="B3" s="12"/>
      <c r="C3" s="12"/>
      <c r="D3" s="12"/>
      <c r="E3" s="12"/>
      <c r="F3" s="12"/>
    </row>
    <row r="4" spans="1:6" x14ac:dyDescent="0.2">
      <c r="A4" s="12" t="s">
        <v>1</v>
      </c>
      <c r="B4" s="12" t="s">
        <v>2</v>
      </c>
      <c r="C4" s="12"/>
      <c r="D4" s="12"/>
      <c r="E4" s="12"/>
      <c r="F4" s="12"/>
    </row>
    <row r="5" spans="1:6" ht="17" thickBot="1" x14ac:dyDescent="0.25">
      <c r="A5" s="13" t="s">
        <v>3</v>
      </c>
      <c r="B5" s="13" t="s">
        <v>3</v>
      </c>
      <c r="C5" s="13" t="s">
        <v>4</v>
      </c>
      <c r="D5" s="13" t="s">
        <v>5</v>
      </c>
      <c r="E5" s="13" t="s">
        <v>6</v>
      </c>
      <c r="F5" s="13" t="s">
        <v>7</v>
      </c>
    </row>
    <row r="6" spans="1:6" ht="17" thickTop="1" x14ac:dyDescent="0.2">
      <c r="A6" s="4">
        <v>0.23499999999999999</v>
      </c>
      <c r="B6" s="5">
        <v>0.23480000000000001</v>
      </c>
      <c r="C6" s="6">
        <f t="shared" ref="C6:C31" si="0">B6/2</f>
        <v>0.1174</v>
      </c>
      <c r="D6" s="5">
        <v>1.9996</v>
      </c>
      <c r="E6" s="4"/>
      <c r="F6" s="4"/>
    </row>
    <row r="7" spans="1:6" x14ac:dyDescent="0.2">
      <c r="A7" s="4">
        <v>0.23400000000000001</v>
      </c>
      <c r="B7" s="5">
        <v>0.23380000000000001</v>
      </c>
      <c r="C7" s="6">
        <f t="shared" si="0"/>
        <v>0.1169</v>
      </c>
      <c r="D7" s="5">
        <v>1.9972000000000001</v>
      </c>
      <c r="E7" s="4"/>
      <c r="F7" s="4"/>
    </row>
    <row r="8" spans="1:6" x14ac:dyDescent="0.2">
      <c r="A8" s="4">
        <v>0.23300000000000001</v>
      </c>
      <c r="B8" s="5">
        <v>0.23280000000000001</v>
      </c>
      <c r="C8" s="6">
        <f t="shared" si="0"/>
        <v>0.1164</v>
      </c>
      <c r="D8" s="5">
        <v>1.9963</v>
      </c>
      <c r="E8" s="4"/>
      <c r="F8" s="4"/>
    </row>
    <row r="9" spans="1:6" x14ac:dyDescent="0.2">
      <c r="A9" s="4">
        <v>0.23200000000000001</v>
      </c>
      <c r="B9" s="5">
        <v>0.23180000000000001</v>
      </c>
      <c r="C9" s="6">
        <f t="shared" si="0"/>
        <v>0.1159</v>
      </c>
      <c r="D9" s="5">
        <v>1.9970000000000001</v>
      </c>
      <c r="E9" s="4"/>
      <c r="F9" s="4"/>
    </row>
    <row r="10" spans="1:6" x14ac:dyDescent="0.2">
      <c r="A10" s="4">
        <v>0.23100000000000001</v>
      </c>
      <c r="B10" s="5">
        <v>0.23080000000000001</v>
      </c>
      <c r="C10" s="6">
        <f t="shared" si="0"/>
        <v>0.1154</v>
      </c>
      <c r="D10" s="5">
        <v>1.9958</v>
      </c>
      <c r="E10" s="7" t="s">
        <v>8</v>
      </c>
      <c r="F10" s="4"/>
    </row>
    <row r="11" spans="1:6" x14ac:dyDescent="0.2">
      <c r="A11" s="4">
        <v>0.23</v>
      </c>
      <c r="B11" s="5">
        <v>0.2298</v>
      </c>
      <c r="C11" s="6">
        <f t="shared" si="0"/>
        <v>0.1149</v>
      </c>
      <c r="D11" s="5">
        <v>1.9959</v>
      </c>
      <c r="E11" s="4">
        <v>1.8879999999999999</v>
      </c>
      <c r="F11" s="4">
        <f>D11-E11</f>
        <v>0.10790000000000011</v>
      </c>
    </row>
    <row r="12" spans="1:6" x14ac:dyDescent="0.2">
      <c r="A12" s="4">
        <v>0.22900000000000001</v>
      </c>
      <c r="B12" s="5">
        <v>0.22889999999999999</v>
      </c>
      <c r="C12" s="6">
        <f t="shared" si="0"/>
        <v>0.11445</v>
      </c>
      <c r="D12" s="5">
        <v>1.9984999999999999</v>
      </c>
      <c r="E12" s="4">
        <v>1.669</v>
      </c>
      <c r="F12" s="4">
        <f t="shared" ref="F12:F22" si="1">D12-E12</f>
        <v>0.3294999999999999</v>
      </c>
    </row>
    <row r="13" spans="1:6" x14ac:dyDescent="0.2">
      <c r="A13" s="4">
        <v>0.22800000000000001</v>
      </c>
      <c r="B13" s="5">
        <v>0.22789999999999999</v>
      </c>
      <c r="C13" s="6">
        <f t="shared" si="0"/>
        <v>0.11395</v>
      </c>
      <c r="D13" s="5">
        <v>1.9982</v>
      </c>
      <c r="E13" s="4">
        <v>1.47</v>
      </c>
      <c r="F13" s="4">
        <f t="shared" si="1"/>
        <v>0.5282</v>
      </c>
    </row>
    <row r="14" spans="1:6" x14ac:dyDescent="0.2">
      <c r="A14" s="4">
        <v>0.22700000000000001</v>
      </c>
      <c r="B14" s="5">
        <v>0.2268</v>
      </c>
      <c r="C14" s="6">
        <f t="shared" si="0"/>
        <v>0.1134</v>
      </c>
      <c r="D14" s="5">
        <v>1.9972000000000001</v>
      </c>
      <c r="E14" s="4">
        <v>1.296</v>
      </c>
      <c r="F14" s="4">
        <f t="shared" si="1"/>
        <v>0.70120000000000005</v>
      </c>
    </row>
    <row r="15" spans="1:6" x14ac:dyDescent="0.2">
      <c r="A15" s="4">
        <v>0.22600000000000001</v>
      </c>
      <c r="B15" s="5">
        <v>0.2258</v>
      </c>
      <c r="C15" s="6">
        <f t="shared" si="0"/>
        <v>0.1129</v>
      </c>
      <c r="D15" s="5">
        <v>1.9971000000000001</v>
      </c>
      <c r="E15" s="4">
        <v>1.29</v>
      </c>
      <c r="F15" s="4">
        <f t="shared" si="1"/>
        <v>0.70710000000000006</v>
      </c>
    </row>
    <row r="16" spans="1:6" x14ac:dyDescent="0.2">
      <c r="A16" s="4">
        <v>0.22500000000000001</v>
      </c>
      <c r="B16" s="5">
        <v>0.2248</v>
      </c>
      <c r="C16" s="6">
        <f t="shared" si="0"/>
        <v>0.1124</v>
      </c>
      <c r="D16" s="5">
        <v>1.9978</v>
      </c>
      <c r="E16" s="4">
        <v>1.2849999999999999</v>
      </c>
      <c r="F16" s="4">
        <f t="shared" si="1"/>
        <v>0.7128000000000001</v>
      </c>
    </row>
    <row r="17" spans="1:6" x14ac:dyDescent="0.2">
      <c r="A17" s="4">
        <v>0.224</v>
      </c>
      <c r="B17" s="5">
        <v>0.22389999999999999</v>
      </c>
      <c r="C17" s="6">
        <f t="shared" si="0"/>
        <v>0.11194999999999999</v>
      </c>
      <c r="D17" s="5">
        <v>1.9994000000000001</v>
      </c>
      <c r="E17" s="4">
        <v>1.28</v>
      </c>
      <c r="F17" s="4">
        <f t="shared" si="1"/>
        <v>0.71940000000000004</v>
      </c>
    </row>
    <row r="18" spans="1:6" x14ac:dyDescent="0.2">
      <c r="A18" s="4">
        <v>0.223</v>
      </c>
      <c r="B18" s="5">
        <v>0.22289999999999999</v>
      </c>
      <c r="C18" s="6">
        <f t="shared" si="0"/>
        <v>0.11144999999999999</v>
      </c>
      <c r="D18" s="5">
        <v>1.9971000000000001</v>
      </c>
      <c r="E18" s="4">
        <v>1.274</v>
      </c>
      <c r="F18" s="4">
        <f t="shared" si="1"/>
        <v>0.72310000000000008</v>
      </c>
    </row>
    <row r="19" spans="1:6" x14ac:dyDescent="0.2">
      <c r="A19" s="4">
        <v>0.222</v>
      </c>
      <c r="B19" s="5">
        <v>0.2218</v>
      </c>
      <c r="C19" s="6">
        <f t="shared" si="0"/>
        <v>0.1109</v>
      </c>
      <c r="D19" s="5">
        <v>1.9965999999999999</v>
      </c>
      <c r="E19" s="4">
        <v>1.266</v>
      </c>
      <c r="F19" s="4">
        <f t="shared" si="1"/>
        <v>0.73059999999999992</v>
      </c>
    </row>
    <row r="20" spans="1:6" x14ac:dyDescent="0.2">
      <c r="A20" s="4">
        <v>0.221</v>
      </c>
      <c r="B20" s="5">
        <v>0.2208</v>
      </c>
      <c r="C20" s="6">
        <f t="shared" si="0"/>
        <v>0.1104</v>
      </c>
      <c r="D20" s="5">
        <v>1.9968999999999999</v>
      </c>
      <c r="E20" s="4">
        <v>1.26</v>
      </c>
      <c r="F20" s="4">
        <f t="shared" si="1"/>
        <v>0.73689999999999989</v>
      </c>
    </row>
    <row r="21" spans="1:6" x14ac:dyDescent="0.2">
      <c r="A21" s="4">
        <v>0.22</v>
      </c>
      <c r="B21" s="5">
        <v>0.21990000000000001</v>
      </c>
      <c r="C21" s="6">
        <f t="shared" si="0"/>
        <v>0.10995000000000001</v>
      </c>
      <c r="D21" s="5">
        <v>1.9990000000000001</v>
      </c>
      <c r="E21" s="4">
        <v>1.2569999999999999</v>
      </c>
      <c r="F21" s="4">
        <f t="shared" si="1"/>
        <v>0.74200000000000021</v>
      </c>
    </row>
    <row r="22" spans="1:6" x14ac:dyDescent="0.2">
      <c r="A22" s="4">
        <v>0.219</v>
      </c>
      <c r="B22" s="5">
        <v>0.21879999999999999</v>
      </c>
      <c r="C22" s="6">
        <f t="shared" si="0"/>
        <v>0.1094</v>
      </c>
      <c r="D22" s="5">
        <v>1.9974000000000001</v>
      </c>
      <c r="E22" s="4">
        <v>1.244</v>
      </c>
      <c r="F22" s="4">
        <f t="shared" si="1"/>
        <v>0.75340000000000007</v>
      </c>
    </row>
    <row r="23" spans="1:6" x14ac:dyDescent="0.2">
      <c r="A23" s="4">
        <v>0.218</v>
      </c>
      <c r="B23" s="5">
        <v>0.21790000000000001</v>
      </c>
      <c r="C23" s="6">
        <f t="shared" si="0"/>
        <v>0.10895000000000001</v>
      </c>
      <c r="D23" s="5">
        <v>1.9976</v>
      </c>
      <c r="E23" s="7" t="s">
        <v>9</v>
      </c>
      <c r="F23" s="4"/>
    </row>
    <row r="24" spans="1:6" x14ac:dyDescent="0.2">
      <c r="A24" s="4">
        <v>0.217</v>
      </c>
      <c r="B24" s="5">
        <v>0.2167</v>
      </c>
      <c r="C24" s="6">
        <f t="shared" si="0"/>
        <v>0.10835</v>
      </c>
      <c r="D24" s="5">
        <v>1.9990000000000001</v>
      </c>
      <c r="E24" s="4"/>
      <c r="F24" s="4"/>
    </row>
    <row r="25" spans="1:6" x14ac:dyDescent="0.2">
      <c r="A25" s="4">
        <v>0.216</v>
      </c>
      <c r="B25" s="5">
        <v>0.21560000000000001</v>
      </c>
      <c r="C25" s="6">
        <f t="shared" si="0"/>
        <v>0.10780000000000001</v>
      </c>
      <c r="D25" s="5">
        <v>2.0007000000000001</v>
      </c>
      <c r="E25" s="4"/>
      <c r="F25" s="4"/>
    </row>
    <row r="26" spans="1:6" x14ac:dyDescent="0.2">
      <c r="A26" s="4">
        <v>0.215</v>
      </c>
      <c r="B26" s="5">
        <v>0.215</v>
      </c>
      <c r="C26" s="6">
        <f t="shared" si="0"/>
        <v>0.1075</v>
      </c>
      <c r="D26" s="5">
        <v>2.0007999999999999</v>
      </c>
      <c r="E26" s="4"/>
      <c r="F26" s="4"/>
    </row>
    <row r="27" spans="1:6" x14ac:dyDescent="0.2">
      <c r="A27" s="4">
        <v>0.214</v>
      </c>
      <c r="B27" s="5">
        <v>0.21379999999999999</v>
      </c>
      <c r="C27" s="6">
        <f t="shared" si="0"/>
        <v>0.1069</v>
      </c>
      <c r="D27" s="5">
        <v>1.9999</v>
      </c>
      <c r="E27" s="4"/>
      <c r="F27" s="4"/>
    </row>
    <row r="28" spans="1:6" x14ac:dyDescent="0.2">
      <c r="A28" s="4">
        <v>0.21299999999999999</v>
      </c>
      <c r="B28" s="5">
        <v>0.21279999999999999</v>
      </c>
      <c r="C28" s="6">
        <f t="shared" si="0"/>
        <v>0.10639999999999999</v>
      </c>
      <c r="D28" s="5">
        <v>1.9996</v>
      </c>
      <c r="E28" s="4"/>
      <c r="F28" s="4"/>
    </row>
    <row r="29" spans="1:6" x14ac:dyDescent="0.2">
      <c r="A29" s="4">
        <v>0.21199999999999999</v>
      </c>
      <c r="B29" s="5">
        <v>0.21199999999999999</v>
      </c>
      <c r="C29" s="6">
        <f t="shared" si="0"/>
        <v>0.106</v>
      </c>
      <c r="D29" s="5">
        <v>1.9979</v>
      </c>
      <c r="E29" s="4"/>
      <c r="F29" s="4"/>
    </row>
    <row r="30" spans="1:6" x14ac:dyDescent="0.2">
      <c r="A30" s="4">
        <v>0.21099999999999999</v>
      </c>
      <c r="B30" s="5">
        <v>0.21060000000000001</v>
      </c>
      <c r="C30" s="6">
        <f t="shared" si="0"/>
        <v>0.1053</v>
      </c>
      <c r="D30" s="5">
        <v>1.9972000000000001</v>
      </c>
      <c r="E30" s="4"/>
      <c r="F30" s="4"/>
    </row>
    <row r="31" spans="1:6" x14ac:dyDescent="0.2">
      <c r="A31" s="4">
        <v>0.21</v>
      </c>
      <c r="B31" s="5">
        <v>0.2097</v>
      </c>
      <c r="C31" s="6">
        <f t="shared" si="0"/>
        <v>0.10485</v>
      </c>
      <c r="D31" s="5">
        <v>1.9988999999999999</v>
      </c>
      <c r="E31" s="4"/>
      <c r="F31" s="4"/>
    </row>
    <row r="50" spans="2:10" x14ac:dyDescent="0.2">
      <c r="B50" s="1" t="s">
        <v>10</v>
      </c>
      <c r="C50" s="14">
        <v>-2.5000000000000001E-3</v>
      </c>
      <c r="D50" s="1"/>
      <c r="E50" s="1"/>
      <c r="F50" s="3" t="s">
        <v>11</v>
      </c>
      <c r="G50" s="14">
        <v>0.21829999999999999</v>
      </c>
      <c r="H50" s="1"/>
      <c r="I50" s="1" t="s">
        <v>10</v>
      </c>
      <c r="J50" s="14">
        <f>-0.0846</f>
        <v>-8.4599999999999995E-2</v>
      </c>
    </row>
    <row r="51" spans="2:10" x14ac:dyDescent="0.2">
      <c r="B51" s="1" t="s">
        <v>12</v>
      </c>
      <c r="C51" s="14">
        <v>0.1152</v>
      </c>
      <c r="D51" s="1"/>
      <c r="E51" s="1"/>
      <c r="F51" s="1"/>
      <c r="G51" s="1"/>
      <c r="H51" s="1"/>
      <c r="I51" s="1" t="s">
        <v>12</v>
      </c>
      <c r="J51" s="14">
        <v>0.17269999999999999</v>
      </c>
    </row>
    <row r="52" spans="2:10" ht="31" customHeight="1" x14ac:dyDescent="0.2">
      <c r="B52" s="1"/>
      <c r="C52" s="1"/>
      <c r="D52" s="1"/>
      <c r="E52" s="1"/>
      <c r="F52" s="1" t="s">
        <v>13</v>
      </c>
      <c r="G52" s="8">
        <f>(J51-C51)/(C50-J50)</f>
        <v>0.70036540803897684</v>
      </c>
      <c r="H52" s="1"/>
      <c r="I52" s="1"/>
      <c r="J52" s="1"/>
    </row>
    <row r="53" spans="2:10" x14ac:dyDescent="0.2">
      <c r="B53" s="1"/>
      <c r="C53" s="1"/>
      <c r="D53" s="1"/>
      <c r="E53" s="1"/>
      <c r="F53" s="1" t="s">
        <v>14</v>
      </c>
      <c r="G53" s="8">
        <f>(G52*C50)+C51</f>
        <v>0.11344908647990255</v>
      </c>
      <c r="H53" s="1"/>
      <c r="I53" s="1"/>
      <c r="J53" s="1"/>
    </row>
    <row r="54" spans="2:10" x14ac:dyDescent="0.2">
      <c r="B54" s="1"/>
      <c r="C54" s="1"/>
      <c r="D54" s="1"/>
      <c r="E54" s="1"/>
      <c r="F54" s="1"/>
      <c r="G54" s="1"/>
      <c r="H54" s="1"/>
      <c r="I54" s="1"/>
      <c r="J54" s="1"/>
    </row>
    <row r="55" spans="2:10" x14ac:dyDescent="0.2">
      <c r="B55" s="1"/>
      <c r="C55" s="1"/>
      <c r="D55" s="1"/>
      <c r="E55" s="1" t="s">
        <v>15</v>
      </c>
      <c r="F55" s="1"/>
      <c r="G55" s="1"/>
      <c r="H55" s="1"/>
      <c r="I55" s="1"/>
      <c r="J55" s="1"/>
    </row>
    <row r="56" spans="2:10" x14ac:dyDescent="0.2">
      <c r="C56" s="3" t="s">
        <v>16</v>
      </c>
      <c r="D56" s="9">
        <f>DEGREES(ATAN(C50))</f>
        <v>-0.14323915036830656</v>
      </c>
      <c r="E56" s="1" t="s">
        <v>17</v>
      </c>
      <c r="F56" s="1" t="s">
        <v>18</v>
      </c>
      <c r="G56" s="1"/>
      <c r="H56" s="1"/>
      <c r="I56" s="1"/>
      <c r="J56" s="1"/>
    </row>
    <row r="57" spans="2:10" x14ac:dyDescent="0.2">
      <c r="C57" s="3" t="s">
        <v>19</v>
      </c>
      <c r="D57" s="8">
        <f>C51*2</f>
        <v>0.23039999999999999</v>
      </c>
      <c r="E57" s="1" t="s">
        <v>20</v>
      </c>
      <c r="F57" s="1" t="s">
        <v>21</v>
      </c>
      <c r="G57" s="1"/>
      <c r="H57" s="1"/>
      <c r="I57" s="1"/>
      <c r="J57" s="1"/>
    </row>
    <row r="58" spans="2:10" x14ac:dyDescent="0.2">
      <c r="C58" s="3" t="s">
        <v>22</v>
      </c>
      <c r="D58" s="8">
        <f>G52</f>
        <v>0.70036540803897684</v>
      </c>
      <c r="E58" s="1" t="s">
        <v>20</v>
      </c>
      <c r="F58" s="1" t="s">
        <v>23</v>
      </c>
      <c r="G58" s="1" t="s">
        <v>24</v>
      </c>
      <c r="H58" s="1"/>
      <c r="I58" s="1"/>
      <c r="J58" s="1"/>
    </row>
    <row r="59" spans="2:10" x14ac:dyDescent="0.2">
      <c r="C59" s="3" t="s">
        <v>25</v>
      </c>
      <c r="D59" s="8">
        <f>G53*2</f>
        <v>0.22689817295980511</v>
      </c>
      <c r="E59" s="1" t="s">
        <v>20</v>
      </c>
      <c r="F59" s="1" t="s">
        <v>26</v>
      </c>
      <c r="G59" s="1"/>
      <c r="H59" s="1"/>
      <c r="I59" s="1"/>
      <c r="J59" s="1"/>
    </row>
    <row r="60" spans="2:10" x14ac:dyDescent="0.2">
      <c r="C60" s="3" t="s">
        <v>27</v>
      </c>
      <c r="D60" s="9">
        <f>DEGREES(ATAN(J50))</f>
        <v>-4.835708237349964</v>
      </c>
      <c r="E60" s="1" t="s">
        <v>17</v>
      </c>
      <c r="F60" s="1" t="s">
        <v>28</v>
      </c>
      <c r="G60" s="1"/>
      <c r="H60" s="1"/>
      <c r="I60" s="1"/>
      <c r="J60" s="1"/>
    </row>
    <row r="61" spans="2:10" x14ac:dyDescent="0.2">
      <c r="C61" s="3" t="s">
        <v>29</v>
      </c>
      <c r="D61" s="8">
        <f>G50</f>
        <v>0.21829999999999999</v>
      </c>
      <c r="E61" s="1" t="s">
        <v>20</v>
      </c>
      <c r="F61" s="1" t="s">
        <v>30</v>
      </c>
      <c r="G61" s="1"/>
      <c r="H61" s="1"/>
      <c r="I61" s="1"/>
      <c r="J61" s="1"/>
    </row>
    <row r="62" spans="2:10" x14ac:dyDescent="0.2">
      <c r="C62" s="3" t="s">
        <v>31</v>
      </c>
      <c r="D62" s="8">
        <f>((G50/2)-J51)/J50</f>
        <v>0.75118203309692666</v>
      </c>
      <c r="E62" s="1" t="s">
        <v>20</v>
      </c>
      <c r="F62" s="1" t="s">
        <v>32</v>
      </c>
      <c r="G62" s="1"/>
      <c r="H62" s="1"/>
      <c r="I62" s="1"/>
      <c r="J62" s="1"/>
    </row>
    <row r="63" spans="2:10" x14ac:dyDescent="0.2">
      <c r="C63" s="3" t="s">
        <v>33</v>
      </c>
      <c r="D63" s="8">
        <f>(0.111-J51)/J50</f>
        <v>0.72931442080378239</v>
      </c>
      <c r="E63" s="1" t="s">
        <v>20</v>
      </c>
    </row>
    <row r="64" spans="2:10" x14ac:dyDescent="0.2">
      <c r="C64" s="3" t="s">
        <v>34</v>
      </c>
      <c r="D64" s="8">
        <f>2*(C50*0.57+C51)</f>
        <v>0.22755</v>
      </c>
      <c r="E64" s="1" t="s">
        <v>20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 Hallis</dc:creator>
  <cp:lastModifiedBy>Microsoft Office User</cp:lastModifiedBy>
  <dcterms:created xsi:type="dcterms:W3CDTF">2022-11-25T17:15:02Z</dcterms:created>
  <dcterms:modified xsi:type="dcterms:W3CDTF">2022-11-25T18:24:48Z</dcterms:modified>
</cp:coreProperties>
</file>